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bmjoffin/Desktop/tosite/"/>
    </mc:Choice>
  </mc:AlternateContent>
  <xr:revisionPtr revIDLastSave="0" documentId="13_ncr:1_{EA22610F-880F-B347-8962-13C12A6C297E}" xr6:coauthVersionLast="47" xr6:coauthVersionMax="47" xr10:uidLastSave="{00000000-0000-0000-0000-000000000000}"/>
  <bookViews>
    <workbookView xWindow="0" yWindow="500" windowWidth="32200" windowHeight="18180" xr2:uid="{6920CD12-4AD8-4238-A592-655E4352236F}"/>
  </bookViews>
  <sheets>
    <sheet name="Sombre" sheetId="2" r:id="rId1"/>
  </sheets>
  <definedNames>
    <definedName name="Antibiotiques">Sombre!$A$9:$M$25</definedName>
    <definedName name="choix">Sombre!$A$4</definedName>
    <definedName name="Tableau">Sombre!$A$9:$M$25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M24" i="2"/>
  <c r="L25" i="2"/>
  <c r="M25" i="2"/>
  <c r="M20" i="2"/>
  <c r="M21" i="2"/>
  <c r="M22" i="2"/>
  <c r="M13" i="2"/>
  <c r="M15" i="2"/>
  <c r="M16" i="2"/>
  <c r="M19" i="2"/>
  <c r="M23" i="2"/>
  <c r="K9" i="2"/>
  <c r="K10" i="2"/>
  <c r="K11" i="2"/>
  <c r="K12" i="2"/>
  <c r="K13" i="2"/>
  <c r="K14" i="2"/>
  <c r="K15" i="2"/>
  <c r="K16" i="2"/>
  <c r="K17" i="2"/>
  <c r="K18" i="2"/>
  <c r="K19" i="2"/>
  <c r="K20" i="2"/>
  <c r="J21" i="2"/>
  <c r="J22" i="2"/>
  <c r="J23" i="2"/>
  <c r="J24" i="2"/>
  <c r="J25" i="2"/>
  <c r="J9" i="2"/>
  <c r="M9" i="2" s="1"/>
  <c r="J10" i="2"/>
  <c r="J11" i="2"/>
  <c r="J12" i="2"/>
  <c r="M12" i="2" s="1"/>
  <c r="J13" i="2"/>
  <c r="J14" i="2"/>
  <c r="J15" i="2"/>
  <c r="J16" i="2"/>
  <c r="J17" i="2"/>
  <c r="M17" i="2" s="1"/>
  <c r="J18" i="2"/>
  <c r="J19" i="2"/>
  <c r="J20" i="2"/>
  <c r="L13" i="2"/>
  <c r="L15" i="2"/>
  <c r="L16" i="2"/>
  <c r="L19" i="2"/>
  <c r="L20" i="2"/>
  <c r="L21" i="2"/>
  <c r="L22" i="2"/>
  <c r="L23" i="2"/>
  <c r="M11" i="2" l="1"/>
  <c r="M18" i="2"/>
  <c r="M14" i="2"/>
  <c r="M10" i="2"/>
  <c r="B5" i="2"/>
  <c r="C5" i="2" s="1"/>
  <c r="D5" i="2" l="1"/>
  <c r="C4" i="2"/>
  <c r="L18" i="2"/>
  <c r="L17" i="2"/>
  <c r="L14" i="2"/>
  <c r="L12" i="2"/>
  <c r="L11" i="2"/>
  <c r="L10" i="2"/>
  <c r="L9" i="2"/>
  <c r="E5" i="2" l="1"/>
  <c r="D4" i="2"/>
  <c r="F5" i="2" l="1"/>
  <c r="G5" i="2" s="1"/>
  <c r="H5" i="2" s="1"/>
  <c r="E4" i="2"/>
  <c r="F4" i="2" s="1"/>
  <c r="I5" i="2" l="1"/>
  <c r="H4" i="2"/>
  <c r="J5" i="2" l="1"/>
  <c r="I4" i="2"/>
  <c r="K5" i="2" l="1"/>
  <c r="J4" i="2"/>
  <c r="L5" i="2" l="1"/>
  <c r="K4" i="2"/>
  <c r="M5" i="2" l="1"/>
  <c r="L4" i="2"/>
  <c r="M4" i="2" l="1"/>
  <c r="G4" i="2" s="1"/>
</calcChain>
</file>

<file path=xl/sharedStrings.xml><?xml version="1.0" encoding="utf-8"?>
<sst xmlns="http://schemas.openxmlformats.org/spreadsheetml/2006/main" count="51" uniqueCount="49">
  <si>
    <t>Ampicilline</t>
  </si>
  <si>
    <t>Chloramphénicol</t>
  </si>
  <si>
    <t>Pénicilline G</t>
  </si>
  <si>
    <t>Antibiotique</t>
  </si>
  <si>
    <t>Sigle</t>
  </si>
  <si>
    <t>Conclusion</t>
  </si>
  <si>
    <t>AM</t>
  </si>
  <si>
    <t>C</t>
  </si>
  <si>
    <t>P</t>
  </si>
  <si>
    <t>b</t>
  </si>
  <si>
    <t>a</t>
  </si>
  <si>
    <t>log(CCI)</t>
  </si>
  <si>
    <t>log(CCS)</t>
  </si>
  <si>
    <t>coeff. Dir.</t>
  </si>
  <si>
    <t>ord. Ori.</t>
  </si>
  <si>
    <t>Ticarcilline</t>
  </si>
  <si>
    <t>TIC</t>
  </si>
  <si>
    <t>Gentamicine</t>
  </si>
  <si>
    <t>GM</t>
  </si>
  <si>
    <t>Ceftazidime</t>
  </si>
  <si>
    <t>CAZ</t>
  </si>
  <si>
    <t>Amoxicilline</t>
  </si>
  <si>
    <t>AMX</t>
  </si>
  <si>
    <t>Ertapénème</t>
  </si>
  <si>
    <t>ETP</t>
  </si>
  <si>
    <t>Streptomycine</t>
  </si>
  <si>
    <t>SMN</t>
  </si>
  <si>
    <t>Spiramycine</t>
  </si>
  <si>
    <t>SPN</t>
  </si>
  <si>
    <t>Oxacilline</t>
  </si>
  <si>
    <t>OXA</t>
  </si>
  <si>
    <r>
      <t xml:space="preserve">Choisir l'antibiotique dans la liste déroulante
</t>
    </r>
    <r>
      <rPr>
        <sz val="8"/>
        <color theme="1"/>
        <rFont val="Wingdings"/>
        <charset val="2"/>
      </rPr>
      <t>ê</t>
    </r>
  </si>
  <si>
    <r>
      <t xml:space="preserve">Saisir la valeur du diamètre d'inhibition
</t>
    </r>
    <r>
      <rPr>
        <sz val="8"/>
        <color theme="1"/>
        <rFont val="Wingdings"/>
        <charset val="2"/>
      </rPr>
      <t>ê</t>
    </r>
  </si>
  <si>
    <r>
      <t xml:space="preserve">Report automatique des données - Calcul automatique de la CMI - Conclusion automatique
</t>
    </r>
    <r>
      <rPr>
        <sz val="10"/>
        <color theme="1"/>
        <rFont val="Wingdings"/>
        <charset val="2"/>
      </rPr>
      <t>ê</t>
    </r>
  </si>
  <si>
    <r>
      <rPr>
        <b/>
        <i/>
        <sz val="10"/>
        <color theme="9" tint="-0.499984740745262"/>
        <rFont val="Arial"/>
        <family val="2"/>
      </rPr>
      <t>D</t>
    </r>
    <r>
      <rPr>
        <b/>
        <vertAlign val="subscript"/>
        <sz val="10"/>
        <color theme="9" tint="-0.499984740745262"/>
        <rFont val="Arial"/>
        <family val="2"/>
      </rPr>
      <t>mesuré</t>
    </r>
    <r>
      <rPr>
        <b/>
        <sz val="10"/>
        <color theme="9" tint="-0.499984740745262"/>
        <rFont val="Arial"/>
        <family val="2"/>
      </rPr>
      <t xml:space="preserve"> (mm)</t>
    </r>
  </si>
  <si>
    <r>
      <rPr>
        <b/>
        <i/>
        <sz val="10"/>
        <color theme="9" tint="-0.499984740745262"/>
        <rFont val="Arial"/>
        <family val="2"/>
      </rPr>
      <t>d</t>
    </r>
    <r>
      <rPr>
        <b/>
        <vertAlign val="subscript"/>
        <sz val="10"/>
        <color theme="9" tint="-0.499984740745262"/>
        <rFont val="Arial"/>
        <family val="2"/>
      </rPr>
      <t>CCS</t>
    </r>
    <r>
      <rPr>
        <b/>
        <sz val="10"/>
        <color theme="9" tint="-0.499984740745262"/>
        <rFont val="Arial"/>
        <family val="2"/>
      </rPr>
      <t xml:space="preserve"> (mm)</t>
    </r>
  </si>
  <si>
    <r>
      <rPr>
        <b/>
        <i/>
        <sz val="10"/>
        <color theme="9" tint="-0.499984740745262"/>
        <rFont val="Arial"/>
        <family val="2"/>
      </rPr>
      <t>D</t>
    </r>
    <r>
      <rPr>
        <b/>
        <vertAlign val="subscript"/>
        <sz val="10"/>
        <color theme="9" tint="-0.499984740745262"/>
        <rFont val="Arial"/>
        <family val="2"/>
      </rPr>
      <t>CCI</t>
    </r>
    <r>
      <rPr>
        <b/>
        <sz val="10"/>
        <color theme="9" tint="-0.499984740745262"/>
        <rFont val="Arial"/>
        <family val="2"/>
      </rPr>
      <t xml:space="preserve"> (mm)</t>
    </r>
  </si>
  <si>
    <r>
      <t>CCI (mg · L</t>
    </r>
    <r>
      <rPr>
        <b/>
        <vertAlign val="superscript"/>
        <sz val="10"/>
        <color theme="9" tint="-0.499984740745262"/>
        <rFont val="Arial"/>
        <family val="2"/>
      </rPr>
      <t>-1</t>
    </r>
    <r>
      <rPr>
        <b/>
        <sz val="10"/>
        <color theme="9" tint="-0.499984740745262"/>
        <rFont val="Arial"/>
        <family val="2"/>
      </rPr>
      <t>)</t>
    </r>
  </si>
  <si>
    <r>
      <t>CCS (mg · L</t>
    </r>
    <r>
      <rPr>
        <b/>
        <vertAlign val="superscript"/>
        <sz val="10"/>
        <color theme="9" tint="-0.499984740745262"/>
        <rFont val="Arial"/>
        <family val="2"/>
      </rPr>
      <t>-1</t>
    </r>
    <r>
      <rPr>
        <b/>
        <sz val="10"/>
        <color theme="9" tint="-0.499984740745262"/>
        <rFont val="Arial"/>
        <family val="2"/>
      </rPr>
      <t>)</t>
    </r>
  </si>
  <si>
    <t>BASE DE DONNÉES</t>
  </si>
  <si>
    <r>
      <t>CMI (mg · L</t>
    </r>
    <r>
      <rPr>
        <b/>
        <vertAlign val="superscript"/>
        <sz val="10"/>
        <color theme="7" tint="-0.249977111117893"/>
        <rFont val="Arial"/>
        <family val="2"/>
      </rPr>
      <t>-1</t>
    </r>
    <r>
      <rPr>
        <b/>
        <sz val="10"/>
        <color theme="7" tint="-0.249977111117893"/>
        <rFont val="Arial"/>
        <family val="2"/>
      </rPr>
      <t>)</t>
    </r>
  </si>
  <si>
    <t>COEF DIR</t>
  </si>
  <si>
    <t>ORD OR.</t>
  </si>
  <si>
    <t>sigle</t>
  </si>
  <si>
    <r>
      <rPr>
        <i/>
        <sz val="10"/>
        <color theme="1"/>
        <rFont val="Arial"/>
        <family val="2"/>
      </rPr>
      <t>D</t>
    </r>
    <r>
      <rPr>
        <vertAlign val="subscript"/>
        <sz val="10"/>
        <color theme="1"/>
        <rFont val="Arial"/>
        <family val="2"/>
      </rPr>
      <t>CCI</t>
    </r>
    <r>
      <rPr>
        <sz val="10"/>
        <color theme="1"/>
        <rFont val="Arial"/>
        <family val="2"/>
      </rPr>
      <t xml:space="preserve"> (mm)</t>
    </r>
  </si>
  <si>
    <r>
      <rPr>
        <i/>
        <sz val="10"/>
        <color theme="1"/>
        <rFont val="Arial"/>
        <family val="2"/>
      </rPr>
      <t>d</t>
    </r>
    <r>
      <rPr>
        <vertAlign val="subscript"/>
        <sz val="10"/>
        <color theme="1"/>
        <rFont val="Arial"/>
        <family val="2"/>
      </rPr>
      <t>CCS</t>
    </r>
    <r>
      <rPr>
        <sz val="10"/>
        <color theme="1"/>
        <rFont val="Arial"/>
        <family val="2"/>
      </rPr>
      <t xml:space="preserve"> (mm)</t>
    </r>
  </si>
  <si>
    <r>
      <t>CCI (mg · L</t>
    </r>
    <r>
      <rPr>
        <vertAlign val="superscript"/>
        <sz val="10"/>
        <color theme="1"/>
        <rFont val="Arial"/>
        <family val="2"/>
      </rPr>
      <t>-1</t>
    </r>
    <r>
      <rPr>
        <sz val="10"/>
        <color theme="1"/>
        <rFont val="Arial"/>
        <family val="2"/>
      </rPr>
      <t>)</t>
    </r>
  </si>
  <si>
    <r>
      <t>CCS (mg · L</t>
    </r>
    <r>
      <rPr>
        <vertAlign val="superscript"/>
        <sz val="10"/>
        <color theme="1"/>
        <rFont val="Arial"/>
        <family val="2"/>
      </rPr>
      <t>-1</t>
    </r>
    <r>
      <rPr>
        <sz val="10"/>
        <color theme="1"/>
        <rFont val="Arial"/>
        <family val="2"/>
      </rPr>
      <t>)</t>
    </r>
  </si>
  <si>
    <t>Antibiogramme : feuille issue du travail de Michel CAVALLA et de Sébastien DROGUET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</si>
</sst>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color theme="1"/>
      <name val="Arial"/>
      <family val="2"/>
    </font>
    <font>
      <sz val="10"/>
      <color rgb="FFFFFF00"/>
      <name val="Arial"/>
      <family val="2"/>
    </font>
    <font>
      <sz val="10"/>
      <color theme="8" tint="-0.249977111117893"/>
      <name val="Arial"/>
      <family val="2"/>
    </font>
    <font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Wingdings"/>
      <charset val="2"/>
    </font>
    <font>
      <sz val="10"/>
      <color theme="1"/>
      <name val="Wingdings"/>
      <charset val="2"/>
    </font>
    <font>
      <b/>
      <sz val="10"/>
      <color theme="9" tint="-0.499984740745262"/>
      <name val="Arial"/>
      <family val="2"/>
    </font>
    <font>
      <b/>
      <i/>
      <sz val="10"/>
      <color theme="9" tint="-0.499984740745262"/>
      <name val="Arial"/>
      <family val="2"/>
    </font>
    <font>
      <b/>
      <vertAlign val="subscript"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vertAlign val="superscript"/>
      <sz val="10"/>
      <color theme="9" tint="-0.499984740745262"/>
      <name val="Arial"/>
      <family val="2"/>
    </font>
    <font>
      <b/>
      <sz val="10"/>
      <color theme="7" tint="-0.249977111117893"/>
      <name val="Arial"/>
      <family val="2"/>
    </font>
    <font>
      <b/>
      <vertAlign val="superscript"/>
      <sz val="10"/>
      <color theme="7" tint="-0.249977111117893"/>
      <name val="Arial"/>
      <family val="2"/>
    </font>
    <font>
      <sz val="10"/>
      <color theme="7" tint="-0.249977111117893"/>
      <name val="Arial"/>
      <family val="2"/>
    </font>
    <font>
      <i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6"/>
      <color theme="1"/>
      <name val="Arial Black"/>
      <family val="2"/>
    </font>
    <font>
      <sz val="16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8" tint="0.39997558519241921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 style="thin">
        <color theme="8" tint="0.39997558519241921"/>
      </left>
      <right/>
      <top style="thin">
        <color theme="4" tint="-0.249977111117893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4" tint="-0.249977111117893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4" tint="-0.249977111117893"/>
      </right>
      <top style="thin">
        <color theme="4" tint="-0.249977111117893"/>
      </top>
      <bottom style="thin">
        <color theme="8" tint="0.39997558519241921"/>
      </bottom>
      <diagonal/>
    </border>
    <border>
      <left style="thin">
        <color theme="4" tint="-0.249977111117893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4" tint="-0.249977111117893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-0.249977111117893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thin">
        <color theme="4" tint="-0.249977111117893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4" tint="-0.249977111117893"/>
      </right>
      <top/>
      <bottom style="thin">
        <color theme="8" tint="0.39997558519241921"/>
      </bottom>
      <diagonal/>
    </border>
    <border>
      <left style="thin">
        <color theme="4" tint="-0.249977111117893"/>
      </left>
      <right style="thin">
        <color theme="8" tint="0.39997558519241921"/>
      </right>
      <top/>
      <bottom style="thin">
        <color theme="4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8" tint="0.39997558519241921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2" fontId="14" fillId="3" borderId="5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</cellXfs>
  <cellStyles count="1">
    <cellStyle name="Normal" xfId="0" builtinId="0"/>
  </cellStyles>
  <dxfs count="3">
    <dxf>
      <font>
        <b/>
        <i val="0"/>
        <color rgb="FF00B05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3895</xdr:colOff>
      <xdr:row>8</xdr:row>
      <xdr:rowOff>22225</xdr:rowOff>
    </xdr:from>
    <xdr:to>
      <xdr:col>7</xdr:col>
      <xdr:colOff>8465</xdr:colOff>
      <xdr:row>24</xdr:row>
      <xdr:rowOff>160868</xdr:rowOff>
    </xdr:to>
    <xdr:sp macro="" textlink="">
      <xdr:nvSpPr>
        <xdr:cNvPr id="2" name="Bulle rectangulaire 1">
          <a:extLst>
            <a:ext uri="{FF2B5EF4-FFF2-40B4-BE49-F238E27FC236}">
              <a16:creationId xmlns:a16="http://schemas.microsoft.com/office/drawing/2014/main" id="{40FFF4F2-34EC-D352-C081-6A8A38F77502}"/>
            </a:ext>
          </a:extLst>
        </xdr:cNvPr>
        <xdr:cNvSpPr/>
      </xdr:nvSpPr>
      <xdr:spPr>
        <a:xfrm>
          <a:off x="4321895" y="1946467"/>
          <a:ext cx="1882631" cy="2724825"/>
        </a:xfrm>
        <a:prstGeom prst="wedgeRectCallout">
          <a:avLst>
            <a:gd name="adj1" fmla="val -220577"/>
            <a:gd name="adj2" fmla="val -7907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La formule</a:t>
          </a:r>
          <a:r>
            <a:rPr lang="fr-FR" sz="1100" baseline="0"/>
            <a:t> utilise le diamètre mesuré nommé Choix et la base nommée Tableau .</a:t>
          </a:r>
        </a:p>
        <a:p>
          <a:pPr algn="l"/>
          <a:r>
            <a:rPr lang="fr-FR" sz="1100" baseline="0"/>
            <a:t>C'est =RECHERCHEV(choix;Tableau;C4;FAUX)CCC</a:t>
          </a:r>
        </a:p>
        <a:p>
          <a:pPr algn="l"/>
          <a:r>
            <a:rPr lang="fr-FR" sz="1100" baseline="0"/>
            <a:t>C4 dans la ligne 4 c'est la position du résultat renvoyé (ici le sigle). Cette ligne peut être supprimée en remplaçant dans la formule par le nombre.</a:t>
          </a:r>
          <a:br>
            <a:rPr lang="fr-FR" sz="1100" baseline="0"/>
          </a:br>
          <a:r>
            <a:rPr lang="fr-FR" sz="1100" baseline="0"/>
            <a:t>La formule est recopiée sur la droite sans changements (sauf F3 et G3)</a:t>
          </a:r>
        </a:p>
      </xdr:txBody>
    </xdr:sp>
    <xdr:clientData/>
  </xdr:twoCellAnchor>
  <xdr:twoCellAnchor editAs="oneCell">
    <xdr:from>
      <xdr:col>1</xdr:col>
      <xdr:colOff>532090</xdr:colOff>
      <xdr:row>16</xdr:row>
      <xdr:rowOff>50027</xdr:rowOff>
    </xdr:from>
    <xdr:to>
      <xdr:col>1</xdr:col>
      <xdr:colOff>532450</xdr:colOff>
      <xdr:row>16</xdr:row>
      <xdr:rowOff>50387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3B7FC26E-F60C-4C7D-3958-143FC9F6B372}"/>
                </a:ext>
              </a:extLst>
            </xdr14:cNvPr>
            <xdr14:cNvContentPartPr/>
          </xdr14:nvContentPartPr>
          <xdr14:nvPr macro=""/>
          <xdr14:xfrm>
            <a:off x="1725120" y="32673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3B7FC26E-F60C-4C7D-3958-143FC9F6B3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19000" y="32612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1156133</xdr:colOff>
      <xdr:row>19</xdr:row>
      <xdr:rowOff>153939</xdr:rowOff>
    </xdr:from>
    <xdr:to>
      <xdr:col>2</xdr:col>
      <xdr:colOff>153939</xdr:colOff>
      <xdr:row>24</xdr:row>
      <xdr:rowOff>130849</xdr:rowOff>
    </xdr:to>
    <xdr:sp macro="" textlink="">
      <xdr:nvSpPr>
        <xdr:cNvPr id="5" name="Bulle rectangulaire 4">
          <a:extLst>
            <a:ext uri="{FF2B5EF4-FFF2-40B4-BE49-F238E27FC236}">
              <a16:creationId xmlns:a16="http://schemas.microsoft.com/office/drawing/2014/main" id="{36FD6D2E-E844-47E1-655D-83EC55F532ED}"/>
            </a:ext>
          </a:extLst>
        </xdr:cNvPr>
        <xdr:cNvSpPr/>
      </xdr:nvSpPr>
      <xdr:spPr>
        <a:xfrm>
          <a:off x="1156133" y="3856181"/>
          <a:ext cx="1152958" cy="785092"/>
        </a:xfrm>
        <a:prstGeom prst="wedgeRectCallout">
          <a:avLst>
            <a:gd name="adj1" fmla="val -94020"/>
            <a:gd name="adj2" fmla="val -5007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aseline="0">
              <a:solidFill>
                <a:srgbClr val="FF0000"/>
              </a:solidFill>
            </a:rPr>
            <a:t>Ajouter les antibiotiques désirés et leurs données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15T07:43:58.287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992F-226C-41AC-82CE-C6D34DF547CE}">
  <dimension ref="A1:T118"/>
  <sheetViews>
    <sheetView tabSelected="1" zoomScale="165" zoomScaleNormal="165" workbookViewId="0">
      <selection activeCell="C2" sqref="C2:I2"/>
    </sheetView>
  </sheetViews>
  <sheetFormatPr baseColWidth="10" defaultColWidth="11.5" defaultRowHeight="13" x14ac:dyDescent="0.15"/>
  <cols>
    <col min="1" max="1" width="15.6640625" style="1" customWidth="1"/>
    <col min="2" max="2" width="12.6640625" style="1" customWidth="1"/>
    <col min="3" max="3" width="7.33203125" style="1" customWidth="1"/>
    <col min="4" max="4" width="10.6640625" style="1" customWidth="1"/>
    <col min="5" max="5" width="10.33203125" style="1" customWidth="1"/>
    <col min="6" max="6" width="12.6640625" style="1" customWidth="1"/>
    <col min="7" max="7" width="12" style="1" customWidth="1"/>
    <col min="8" max="9" width="12.1640625" style="1" customWidth="1"/>
    <col min="10" max="11" width="11" style="1" customWidth="1"/>
    <col min="12" max="12" width="10.83203125" style="1" customWidth="1"/>
    <col min="13" max="13" width="10.33203125" style="2" customWidth="1"/>
    <col min="14" max="20" width="11.5" style="4"/>
    <col min="21" max="16384" width="11.5" style="2"/>
  </cols>
  <sheetData>
    <row r="1" spans="1:20" s="56" customFormat="1" ht="26" x14ac:dyDescent="0.1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7"/>
      <c r="O1" s="57"/>
      <c r="P1" s="57"/>
      <c r="Q1" s="57"/>
      <c r="R1" s="57"/>
      <c r="S1" s="57"/>
      <c r="T1" s="57"/>
    </row>
    <row r="2" spans="1:20" ht="36" x14ac:dyDescent="0.15">
      <c r="A2" s="8" t="s">
        <v>31</v>
      </c>
      <c r="B2" s="8" t="s">
        <v>32</v>
      </c>
      <c r="C2" s="32" t="s">
        <v>33</v>
      </c>
      <c r="D2" s="33"/>
      <c r="E2" s="33"/>
      <c r="F2" s="33"/>
      <c r="G2" s="33"/>
      <c r="H2" s="33"/>
      <c r="I2" s="33"/>
      <c r="J2" s="9"/>
      <c r="K2" s="3"/>
      <c r="L2" s="3"/>
      <c r="M2" s="4"/>
    </row>
    <row r="3" spans="1:20" ht="20" customHeight="1" x14ac:dyDescent="0.15">
      <c r="A3" s="43" t="s">
        <v>3</v>
      </c>
      <c r="B3" s="44" t="s">
        <v>34</v>
      </c>
      <c r="C3" s="43" t="s">
        <v>4</v>
      </c>
      <c r="D3" s="43" t="s">
        <v>35</v>
      </c>
      <c r="E3" s="43" t="s">
        <v>36</v>
      </c>
      <c r="F3" s="45" t="s">
        <v>5</v>
      </c>
      <c r="G3" s="46" t="s">
        <v>40</v>
      </c>
      <c r="H3" s="44" t="s">
        <v>37</v>
      </c>
      <c r="I3" s="44" t="s">
        <v>38</v>
      </c>
      <c r="J3" s="47" t="s">
        <v>10</v>
      </c>
      <c r="K3" s="47" t="s">
        <v>9</v>
      </c>
      <c r="L3" s="48" t="s">
        <v>41</v>
      </c>
      <c r="M3" s="49" t="s">
        <v>42</v>
      </c>
    </row>
    <row r="4" spans="1:20" ht="42" customHeight="1" x14ac:dyDescent="0.15">
      <c r="A4" s="34" t="s">
        <v>1</v>
      </c>
      <c r="B4" s="34">
        <v>21</v>
      </c>
      <c r="C4" s="34" t="str">
        <f>VLOOKUP(choix,Tableau,C5,FALSE)</f>
        <v>C</v>
      </c>
      <c r="D4" s="34">
        <f>VLOOKUP(choix,Tableau,D5,FALSE)</f>
        <v>23</v>
      </c>
      <c r="E4" s="34">
        <f>VLOOKUP(choix,Tableau,E5,FALSE)</f>
        <v>19</v>
      </c>
      <c r="F4" s="35" t="str">
        <f>IF(B4&gt;D4,"sensible",IF(B4&gt;=E4,"sensible à forte posologie","résistante"))</f>
        <v>sensible à forte posologie</v>
      </c>
      <c r="G4" s="36">
        <f>IF(D4&lt;&gt;E4,POWER(10,(B4-M4)/L4),"-")</f>
        <v>11.313708498984768</v>
      </c>
      <c r="H4" s="34">
        <f t="shared" ref="H4:M4" si="0">VLOOKUP(choix,Tableau,H5,FALSE)</f>
        <v>8</v>
      </c>
      <c r="I4" s="34">
        <f t="shared" si="0"/>
        <v>16</v>
      </c>
      <c r="J4" s="37">
        <f t="shared" si="0"/>
        <v>0.90308998699194354</v>
      </c>
      <c r="K4" s="37">
        <f t="shared" si="0"/>
        <v>1.2041199826559248</v>
      </c>
      <c r="L4" s="34">
        <f t="shared" si="0"/>
        <v>-13.287712379549447</v>
      </c>
      <c r="M4" s="34">
        <f t="shared" si="0"/>
        <v>35</v>
      </c>
    </row>
    <row r="5" spans="1:20" x14ac:dyDescent="0.15">
      <c r="A5" s="50">
        <v>1</v>
      </c>
      <c r="B5" s="50">
        <f>A5+1</f>
        <v>2</v>
      </c>
      <c r="C5" s="50">
        <f t="shared" ref="C5:L5" si="1">B5+1</f>
        <v>3</v>
      </c>
      <c r="D5" s="50">
        <f t="shared" si="1"/>
        <v>4</v>
      </c>
      <c r="E5" s="50">
        <f t="shared" si="1"/>
        <v>5</v>
      </c>
      <c r="F5" s="50">
        <f t="shared" si="1"/>
        <v>6</v>
      </c>
      <c r="G5" s="50">
        <f t="shared" si="1"/>
        <v>7</v>
      </c>
      <c r="H5" s="50">
        <f t="shared" si="1"/>
        <v>8</v>
      </c>
      <c r="I5" s="50">
        <f t="shared" si="1"/>
        <v>9</v>
      </c>
      <c r="J5" s="50">
        <f t="shared" si="1"/>
        <v>10</v>
      </c>
      <c r="K5" s="50">
        <f t="shared" si="1"/>
        <v>11</v>
      </c>
      <c r="L5" s="50">
        <f t="shared" si="1"/>
        <v>12</v>
      </c>
      <c r="M5" s="50">
        <f>L5+1</f>
        <v>13</v>
      </c>
    </row>
    <row r="6" spans="1:20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20" x14ac:dyDescent="0.15">
      <c r="A7" s="40" t="s">
        <v>39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38"/>
      <c r="M7" s="39"/>
    </row>
    <row r="8" spans="1:20" ht="16" customHeight="1" x14ac:dyDescent="0.15">
      <c r="A8" s="51" t="s">
        <v>3</v>
      </c>
      <c r="B8" s="51"/>
      <c r="C8" s="51" t="s">
        <v>43</v>
      </c>
      <c r="D8" s="52" t="s">
        <v>44</v>
      </c>
      <c r="E8" s="53" t="s">
        <v>45</v>
      </c>
      <c r="F8" s="51"/>
      <c r="G8" s="51"/>
      <c r="H8" s="54" t="s">
        <v>46</v>
      </c>
      <c r="I8" s="54" t="s">
        <v>47</v>
      </c>
      <c r="J8" s="55" t="s">
        <v>11</v>
      </c>
      <c r="K8" s="55" t="s">
        <v>12</v>
      </c>
      <c r="L8" s="55" t="s">
        <v>13</v>
      </c>
      <c r="M8" s="55" t="s">
        <v>14</v>
      </c>
    </row>
    <row r="9" spans="1:20" x14ac:dyDescent="0.15">
      <c r="A9" s="13" t="s">
        <v>0</v>
      </c>
      <c r="B9" s="14"/>
      <c r="C9" s="15" t="s">
        <v>6</v>
      </c>
      <c r="D9" s="16">
        <v>19</v>
      </c>
      <c r="E9" s="17">
        <v>14</v>
      </c>
      <c r="F9" s="3"/>
      <c r="G9" s="3"/>
      <c r="H9" s="11">
        <v>4</v>
      </c>
      <c r="I9" s="11">
        <v>16</v>
      </c>
      <c r="J9" s="12">
        <f t="shared" ref="J9:J19" si="2">IF(ISNUMBER(H9),LOG(H9),"-")</f>
        <v>0.6020599913279624</v>
      </c>
      <c r="K9" s="12">
        <f t="shared" ref="K9:K19" si="3">IF(ISNUMBER(I9),LOG(I9),"-")</f>
        <v>1.2041199826559248</v>
      </c>
      <c r="L9" s="10">
        <f>IF((D9&lt;&gt;E9),SLOPE(D9:E9,J9:K9),"-")</f>
        <v>-8.3048202372184061</v>
      </c>
      <c r="M9" s="10">
        <f>IF(D9&lt;&gt;E9,INTERCEPT(D9:E9,J9:K9),"-")</f>
        <v>24</v>
      </c>
    </row>
    <row r="10" spans="1:20" x14ac:dyDescent="0.15">
      <c r="A10" s="18" t="s">
        <v>1</v>
      </c>
      <c r="B10" s="19"/>
      <c r="C10" s="5" t="s">
        <v>7</v>
      </c>
      <c r="D10" s="5">
        <v>23</v>
      </c>
      <c r="E10" s="20">
        <v>19</v>
      </c>
      <c r="F10" s="3"/>
      <c r="G10" s="3"/>
      <c r="H10" s="11">
        <v>8</v>
      </c>
      <c r="I10" s="11">
        <v>16</v>
      </c>
      <c r="J10" s="12">
        <f t="shared" si="2"/>
        <v>0.90308998699194354</v>
      </c>
      <c r="K10" s="12">
        <f t="shared" si="3"/>
        <v>1.2041199826559248</v>
      </c>
      <c r="L10" s="10">
        <f t="shared" ref="L10:L23" si="4">IF((D10&lt;&gt;E10),SLOPE(D10:E10,J10:K10),"-")</f>
        <v>-13.287712379549447</v>
      </c>
      <c r="M10" s="10">
        <f t="shared" ref="M10:M22" si="5">IF(D10&lt;&gt;E10,INTERCEPT(D10:E10,J10:K10),"-")</f>
        <v>35</v>
      </c>
    </row>
    <row r="11" spans="1:20" x14ac:dyDescent="0.15">
      <c r="A11" s="21" t="s">
        <v>2</v>
      </c>
      <c r="B11" s="19"/>
      <c r="C11" s="6" t="s">
        <v>8</v>
      </c>
      <c r="D11" s="6">
        <v>29</v>
      </c>
      <c r="E11" s="22">
        <v>8</v>
      </c>
      <c r="F11" s="3"/>
      <c r="G11" s="3"/>
      <c r="H11" s="31">
        <v>0.25</v>
      </c>
      <c r="I11" s="11">
        <v>16</v>
      </c>
      <c r="J11" s="12">
        <f t="shared" si="2"/>
        <v>-0.6020599913279624</v>
      </c>
      <c r="K11" s="12">
        <f t="shared" si="3"/>
        <v>1.2041199826559248</v>
      </c>
      <c r="L11" s="10">
        <f t="shared" si="4"/>
        <v>-11.62674833210577</v>
      </c>
      <c r="M11" s="10">
        <f t="shared" si="5"/>
        <v>22</v>
      </c>
    </row>
    <row r="12" spans="1:20" x14ac:dyDescent="0.15">
      <c r="A12" s="21" t="s">
        <v>15</v>
      </c>
      <c r="B12" s="19"/>
      <c r="C12" s="6" t="s">
        <v>16</v>
      </c>
      <c r="D12" s="6">
        <v>23</v>
      </c>
      <c r="E12" s="22">
        <v>20</v>
      </c>
      <c r="F12" s="3"/>
      <c r="G12" s="3"/>
      <c r="H12" s="30">
        <v>8</v>
      </c>
      <c r="I12" s="11">
        <v>16</v>
      </c>
      <c r="J12" s="12">
        <f t="shared" si="2"/>
        <v>0.90308998699194354</v>
      </c>
      <c r="K12" s="12">
        <f t="shared" si="3"/>
        <v>1.2041199826559248</v>
      </c>
      <c r="L12" s="10">
        <f t="shared" si="4"/>
        <v>-9.9657842846620852</v>
      </c>
      <c r="M12" s="10">
        <f t="shared" si="5"/>
        <v>32</v>
      </c>
    </row>
    <row r="13" spans="1:20" x14ac:dyDescent="0.15">
      <c r="A13" s="21" t="s">
        <v>17</v>
      </c>
      <c r="B13" s="19"/>
      <c r="C13" s="6" t="s">
        <v>18</v>
      </c>
      <c r="D13" s="6">
        <v>17</v>
      </c>
      <c r="E13" s="22">
        <v>17</v>
      </c>
      <c r="F13" s="3"/>
      <c r="G13" s="3"/>
      <c r="H13" s="11">
        <v>1.99999999999</v>
      </c>
      <c r="I13" s="11">
        <v>2.00000000001</v>
      </c>
      <c r="J13" s="12">
        <f t="shared" si="2"/>
        <v>0.30102999566180971</v>
      </c>
      <c r="K13" s="12">
        <f t="shared" si="3"/>
        <v>0.30102999566615268</v>
      </c>
      <c r="L13" s="10" t="str">
        <f t="shared" si="4"/>
        <v>-</v>
      </c>
      <c r="M13" s="10" t="str">
        <f t="shared" si="5"/>
        <v>-</v>
      </c>
    </row>
    <row r="14" spans="1:20" x14ac:dyDescent="0.15">
      <c r="A14" s="21" t="s">
        <v>19</v>
      </c>
      <c r="B14" s="19"/>
      <c r="C14" s="6" t="s">
        <v>20</v>
      </c>
      <c r="D14" s="6">
        <v>22</v>
      </c>
      <c r="E14" s="22">
        <v>19</v>
      </c>
      <c r="F14" s="3"/>
      <c r="G14" s="3"/>
      <c r="H14" s="11">
        <v>1</v>
      </c>
      <c r="I14" s="11">
        <v>4</v>
      </c>
      <c r="J14" s="12">
        <f t="shared" si="2"/>
        <v>0</v>
      </c>
      <c r="K14" s="12">
        <f t="shared" si="3"/>
        <v>0.6020599913279624</v>
      </c>
      <c r="L14" s="10">
        <f t="shared" si="4"/>
        <v>-4.9828921423310426</v>
      </c>
      <c r="M14" s="10">
        <f t="shared" si="5"/>
        <v>22</v>
      </c>
    </row>
    <row r="15" spans="1:20" x14ac:dyDescent="0.15">
      <c r="A15" s="21" t="s">
        <v>21</v>
      </c>
      <c r="B15" s="19"/>
      <c r="C15" s="6" t="s">
        <v>22</v>
      </c>
      <c r="D15" s="6">
        <v>19</v>
      </c>
      <c r="E15" s="22">
        <v>19</v>
      </c>
      <c r="F15" s="3"/>
      <c r="G15" s="3"/>
      <c r="H15" s="11">
        <v>8</v>
      </c>
      <c r="I15" s="11">
        <v>8</v>
      </c>
      <c r="J15" s="12">
        <f t="shared" si="2"/>
        <v>0.90308998699194354</v>
      </c>
      <c r="K15" s="12">
        <f t="shared" si="3"/>
        <v>0.90308998699194354</v>
      </c>
      <c r="L15" s="10" t="str">
        <f t="shared" si="4"/>
        <v>-</v>
      </c>
      <c r="M15" s="10" t="str">
        <f t="shared" si="5"/>
        <v>-</v>
      </c>
    </row>
    <row r="16" spans="1:20" x14ac:dyDescent="0.15">
      <c r="A16" s="21" t="s">
        <v>23</v>
      </c>
      <c r="B16" s="19"/>
      <c r="C16" s="6" t="s">
        <v>24</v>
      </c>
      <c r="D16" s="6">
        <v>25</v>
      </c>
      <c r="E16" s="22">
        <v>25</v>
      </c>
      <c r="F16" s="3"/>
      <c r="G16" s="3"/>
      <c r="H16" s="11">
        <v>0.5</v>
      </c>
      <c r="I16" s="11">
        <v>0.5</v>
      </c>
      <c r="J16" s="12">
        <f t="shared" si="2"/>
        <v>-0.3010299956639812</v>
      </c>
      <c r="K16" s="12">
        <f t="shared" si="3"/>
        <v>-0.3010299956639812</v>
      </c>
      <c r="L16" s="10" t="str">
        <f t="shared" si="4"/>
        <v>-</v>
      </c>
      <c r="M16" s="10" t="str">
        <f t="shared" si="5"/>
        <v>-</v>
      </c>
    </row>
    <row r="17" spans="1:13" x14ac:dyDescent="0.15">
      <c r="A17" s="21" t="s">
        <v>25</v>
      </c>
      <c r="B17" s="19"/>
      <c r="C17" s="6" t="s">
        <v>26</v>
      </c>
      <c r="D17" s="6">
        <v>21</v>
      </c>
      <c r="E17" s="22">
        <v>15</v>
      </c>
      <c r="F17" s="3"/>
      <c r="G17" s="3"/>
      <c r="H17" s="11">
        <v>500</v>
      </c>
      <c r="I17" s="11">
        <v>650</v>
      </c>
      <c r="J17" s="12">
        <f t="shared" si="2"/>
        <v>2.6989700043360187</v>
      </c>
      <c r="K17" s="12">
        <f t="shared" si="3"/>
        <v>2.8129133566428557</v>
      </c>
      <c r="L17" s="10">
        <f t="shared" si="4"/>
        <v>-52.657745085844574</v>
      </c>
      <c r="M17" s="10">
        <f t="shared" si="5"/>
        <v>163.12167448266689</v>
      </c>
    </row>
    <row r="18" spans="1:13" x14ac:dyDescent="0.15">
      <c r="A18" s="21" t="s">
        <v>27</v>
      </c>
      <c r="B18" s="19"/>
      <c r="C18" s="6" t="s">
        <v>28</v>
      </c>
      <c r="D18" s="6">
        <v>12</v>
      </c>
      <c r="E18" s="22">
        <v>6</v>
      </c>
      <c r="F18" s="3"/>
      <c r="G18" s="3"/>
      <c r="H18" s="11">
        <v>4</v>
      </c>
      <c r="I18" s="11">
        <v>8</v>
      </c>
      <c r="J18" s="12">
        <f t="shared" si="2"/>
        <v>0.6020599913279624</v>
      </c>
      <c r="K18" s="12">
        <f t="shared" si="3"/>
        <v>0.90308998699194354</v>
      </c>
      <c r="L18" s="10">
        <f t="shared" si="4"/>
        <v>-19.931568569324178</v>
      </c>
      <c r="M18" s="10">
        <f t="shared" si="5"/>
        <v>24</v>
      </c>
    </row>
    <row r="19" spans="1:13" x14ac:dyDescent="0.15">
      <c r="A19" s="21" t="s">
        <v>29</v>
      </c>
      <c r="B19" s="19"/>
      <c r="C19" s="6" t="s">
        <v>30</v>
      </c>
      <c r="D19" s="6">
        <v>20</v>
      </c>
      <c r="E19" s="22">
        <v>20</v>
      </c>
      <c r="F19" s="3"/>
      <c r="G19" s="3"/>
      <c r="H19" s="11">
        <v>2</v>
      </c>
      <c r="I19" s="11">
        <v>2</v>
      </c>
      <c r="J19" s="12">
        <f t="shared" si="2"/>
        <v>0.3010299956639812</v>
      </c>
      <c r="K19" s="12">
        <f t="shared" si="3"/>
        <v>0.3010299956639812</v>
      </c>
      <c r="L19" s="10" t="str">
        <f t="shared" si="4"/>
        <v>-</v>
      </c>
      <c r="M19" s="10" t="str">
        <f t="shared" si="5"/>
        <v>-</v>
      </c>
    </row>
    <row r="20" spans="1:13" x14ac:dyDescent="0.15">
      <c r="A20" s="23"/>
      <c r="B20" s="6"/>
      <c r="C20" s="6"/>
      <c r="D20" s="7"/>
      <c r="E20" s="24"/>
      <c r="F20" s="3"/>
      <c r="G20" s="3"/>
      <c r="H20" s="11"/>
      <c r="I20" s="12"/>
      <c r="J20" s="12" t="str">
        <f>IF(ISNUMBER(H20),LOG(H20),"-")</f>
        <v>-</v>
      </c>
      <c r="K20" s="12" t="str">
        <f>IF(ISNUMBER(I20),LOG(I20),"-")</f>
        <v>-</v>
      </c>
      <c r="L20" s="10" t="str">
        <f t="shared" si="4"/>
        <v>-</v>
      </c>
      <c r="M20" s="10" t="str">
        <f t="shared" si="5"/>
        <v>-</v>
      </c>
    </row>
    <row r="21" spans="1:13" x14ac:dyDescent="0.15">
      <c r="A21" s="21"/>
      <c r="B21" s="6"/>
      <c r="C21" s="6"/>
      <c r="D21" s="7"/>
      <c r="E21" s="24"/>
      <c r="F21" s="3"/>
      <c r="G21" s="3"/>
      <c r="H21" s="11"/>
      <c r="I21" s="12"/>
      <c r="J21" s="12" t="str">
        <f t="shared" ref="J21:J25" si="6">IF(ISNUMBER(H21),LOG(H21),"-")</f>
        <v>-</v>
      </c>
      <c r="K21" s="12"/>
      <c r="L21" s="10" t="str">
        <f t="shared" si="4"/>
        <v>-</v>
      </c>
      <c r="M21" s="10" t="str">
        <f t="shared" si="5"/>
        <v>-</v>
      </c>
    </row>
    <row r="22" spans="1:13" x14ac:dyDescent="0.15">
      <c r="A22" s="21"/>
      <c r="B22" s="6"/>
      <c r="C22" s="6"/>
      <c r="D22" s="7"/>
      <c r="E22" s="24"/>
      <c r="F22" s="3"/>
      <c r="G22" s="3"/>
      <c r="H22" s="11"/>
      <c r="I22" s="12"/>
      <c r="J22" s="12" t="str">
        <f t="shared" si="6"/>
        <v>-</v>
      </c>
      <c r="K22" s="12"/>
      <c r="L22" s="10" t="str">
        <f t="shared" si="4"/>
        <v>-</v>
      </c>
      <c r="M22" s="10" t="str">
        <f t="shared" si="5"/>
        <v>-</v>
      </c>
    </row>
    <row r="23" spans="1:13" x14ac:dyDescent="0.15">
      <c r="A23" s="21"/>
      <c r="B23" s="6"/>
      <c r="C23" s="6"/>
      <c r="D23" s="7"/>
      <c r="E23" s="24"/>
      <c r="F23" s="3"/>
      <c r="G23" s="3"/>
      <c r="H23" s="11"/>
      <c r="I23" s="12"/>
      <c r="J23" s="12" t="str">
        <f t="shared" si="6"/>
        <v>-</v>
      </c>
      <c r="K23" s="12"/>
      <c r="L23" s="10" t="str">
        <f t="shared" si="4"/>
        <v>-</v>
      </c>
      <c r="M23" s="10" t="str">
        <f t="shared" ref="M23" si="7">IF(D23&lt;&gt;E23,INTERCEPT(D23:E23,J23:K23),"-")</f>
        <v>-</v>
      </c>
    </row>
    <row r="24" spans="1:13" x14ac:dyDescent="0.15">
      <c r="A24" s="21"/>
      <c r="B24" s="6"/>
      <c r="C24" s="6"/>
      <c r="D24" s="7"/>
      <c r="E24" s="24"/>
      <c r="F24" s="3"/>
      <c r="G24" s="3"/>
      <c r="H24" s="11"/>
      <c r="I24" s="12"/>
      <c r="J24" s="12" t="str">
        <f t="shared" si="6"/>
        <v>-</v>
      </c>
      <c r="K24" s="12"/>
      <c r="L24" s="10" t="str">
        <f t="shared" ref="L24:L25" si="8">IF((D24&lt;&gt;E24),SLOPE(D24:E24,J24:K24),"-")</f>
        <v>-</v>
      </c>
      <c r="M24" s="10" t="str">
        <f t="shared" ref="M24:M25" si="9">IF(D24&lt;&gt;E24,INTERCEPT(D24:E24,J24:K24),"-")</f>
        <v>-</v>
      </c>
    </row>
    <row r="25" spans="1:13" x14ac:dyDescent="0.15">
      <c r="A25" s="25"/>
      <c r="B25" s="26"/>
      <c r="C25" s="26"/>
      <c r="D25" s="27"/>
      <c r="E25" s="28"/>
      <c r="F25" s="3"/>
      <c r="G25" s="3"/>
      <c r="H25" s="11"/>
      <c r="I25" s="12"/>
      <c r="J25" s="12" t="str">
        <f t="shared" si="6"/>
        <v>-</v>
      </c>
      <c r="K25" s="12"/>
      <c r="L25" s="10" t="str">
        <f t="shared" si="8"/>
        <v>-</v>
      </c>
      <c r="M25" s="10" t="str">
        <f t="shared" si="9"/>
        <v>-</v>
      </c>
    </row>
    <row r="26" spans="1:13" s="4" customForma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s="4" customForma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s="4" customForma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s="4" customFormat="1" x14ac:dyDescent="0.15">
      <c r="A29" s="3"/>
      <c r="B29" s="3"/>
      <c r="C29" s="29"/>
      <c r="D29" s="3"/>
      <c r="E29" s="3"/>
      <c r="F29" s="3"/>
      <c r="G29" s="3"/>
      <c r="H29" s="3"/>
      <c r="I29" s="3"/>
      <c r="J29" s="3"/>
      <c r="K29" s="3"/>
      <c r="L29" s="3"/>
    </row>
    <row r="30" spans="1:13" s="4" customForma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s="4" customForma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s="4" customForma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4" customForma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s="4" customForma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4" customForma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s="4" customForma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s="4" customForma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s="4" customForma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s="4" customForma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4" customForma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s="4" customForma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s="4" customForma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s="4" customForma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s="4" customForma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s="4" customForma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s="4" customForma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s="4" customForma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s="4" customForma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s="4" customForma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s="4" customForma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4" customForma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s="4" customForma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s="4" customForma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s="4" customForma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s="4" customForma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4" customForma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4" customForma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4" customForma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4" customForma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4" customForma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s="4" customForma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4" customForma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4" customForma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4" customForma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s="4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4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s="4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4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4" customForma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4" customForma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4" customForma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s="4" customForma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s="4" customForma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s="4" customForma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s="4" customForma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4" customForma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4" customForma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s="4" customForma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s="4" customForma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s="4" customForma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s="4" customForma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s="4" customForma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s="4" customForma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s="4" customForma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s="4" customForma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s="4" customForma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s="4" customForma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s="4" customForma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s="4" customForma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s="4" customForma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s="4" customForma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s="4" customForma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s="4" customForma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s="4" customForma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s="4" customForma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s="4" customForma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s="4" customForma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s="4" customForma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s="4" customForma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s="4" customForma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4" customForma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4" customForma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4" customForma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4" customForma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4" customForma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4" customForma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4" customForma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4" customForma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4" customForma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4" customForma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4" customForma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4" customForma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4" customForma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4" customForma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4" customForma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4" customForma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4" customForma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4" customForma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</sheetData>
  <mergeCells count="2">
    <mergeCell ref="A7:K7"/>
    <mergeCell ref="C2:I2"/>
  </mergeCells>
  <conditionalFormatting sqref="F4">
    <cfRule type="containsText" dxfId="2" priority="1" operator="containsText" text="sensible à forte posologie">
      <formula>NOT(ISERROR(SEARCH("sensible à forte posologie",F4)))</formula>
    </cfRule>
    <cfRule type="containsText" dxfId="1" priority="2" operator="containsText" text="résistante">
      <formula>NOT(ISERROR(SEARCH("résistante",F4)))</formula>
    </cfRule>
    <cfRule type="containsText" dxfId="0" priority="3" operator="containsText" text="sensible">
      <formula>NOT(ISERROR(SEARCH("sensible",F4)))</formula>
    </cfRule>
  </conditionalFormatting>
  <dataValidations disablePrompts="1" count="1">
    <dataValidation type="list" allowBlank="1" showInputMessage="1" promptTitle="choix de l'antibiotique" sqref="A4" xr:uid="{D57C1879-48B9-4DFC-9417-1A7FAF405684}">
      <formula1>$A$9:$A$25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Sombre</vt:lpstr>
      <vt:lpstr>Antibiotiques</vt:lpstr>
      <vt:lpstr>choix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CAVALLA</dc:creator>
  <cp:lastModifiedBy>Jean-Noel JOFFIN</cp:lastModifiedBy>
  <dcterms:created xsi:type="dcterms:W3CDTF">2024-07-01T17:21:48Z</dcterms:created>
  <dcterms:modified xsi:type="dcterms:W3CDTF">2024-10-15T08:11:40Z</dcterms:modified>
</cp:coreProperties>
</file>